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cA\ERGO office team Dropbox\CERV\Management\2023\Subgranting\"/>
    </mc:Choice>
  </mc:AlternateContent>
  <xr:revisionPtr revIDLastSave="0" documentId="13_ncr:1_{C62120F9-592A-4239-818D-520ABF7ACBBE}" xr6:coauthVersionLast="47" xr6:coauthVersionMax="47" xr10:uidLastSave="{00000000-0000-0000-0000-000000000000}"/>
  <bookViews>
    <workbookView xWindow="-120" yWindow="-120" windowWidth="29040" windowHeight="15840" xr2:uid="{00000000-000D-0000-FFFF-FFFF00000000}"/>
  </bookViews>
  <sheets>
    <sheet name="Sheet1" sheetId="5" r:id="rId1"/>
    <sheet name="Kosten des Vorhabens " sheetId="3" state="hidden" r:id="rId2"/>
  </sheets>
  <definedNames>
    <definedName name="_xlnm.Print_Area" localSheetId="1">'Kosten des Vorhabens '!$A$1:$G$88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2" i="5"/>
  <c r="F23" i="5"/>
  <c r="F7" i="5"/>
  <c r="F8" i="5"/>
  <c r="F9" i="5"/>
  <c r="F10" i="5"/>
  <c r="F11" i="5"/>
  <c r="F12" i="5"/>
  <c r="F13" i="5"/>
  <c r="F14" i="5"/>
  <c r="F20" i="5"/>
  <c r="F24" i="5" l="1"/>
  <c r="F6" i="5"/>
  <c r="F16" i="5" s="1"/>
  <c r="F26" i="5" l="1"/>
  <c r="G41" i="3"/>
  <c r="G17" i="3"/>
  <c r="G19" i="3"/>
  <c r="G18" i="3"/>
  <c r="C12" i="3"/>
  <c r="G28" i="3" l="1"/>
  <c r="D28" i="3" s="1"/>
  <c r="G50" i="3"/>
  <c r="D17" i="3"/>
  <c r="G36" i="3"/>
  <c r="G35" i="3"/>
  <c r="D35" i="3" s="1"/>
  <c r="G33" i="3"/>
  <c r="G29" i="3"/>
  <c r="D29" i="3" s="1"/>
  <c r="G20" i="3"/>
  <c r="D19" i="3"/>
  <c r="G21" i="3"/>
  <c r="G26" i="3"/>
  <c r="G24" i="3"/>
  <c r="D24" i="3" s="1"/>
  <c r="G12" i="3"/>
  <c r="F22" i="3"/>
  <c r="C71" i="3"/>
  <c r="G58" i="3"/>
  <c r="F58" i="3"/>
  <c r="E58" i="3"/>
  <c r="C58" i="3"/>
  <c r="D57" i="3"/>
  <c r="D56" i="3"/>
  <c r="D55" i="3"/>
  <c r="D54" i="3"/>
  <c r="D53" i="3"/>
  <c r="F50" i="3"/>
  <c r="E50" i="3"/>
  <c r="C50" i="3"/>
  <c r="D49" i="3"/>
  <c r="D48" i="3"/>
  <c r="D47" i="3"/>
  <c r="D46" i="3"/>
  <c r="D45" i="3"/>
  <c r="D44" i="3"/>
  <c r="D43" i="3"/>
  <c r="D42" i="3"/>
  <c r="F39" i="3"/>
  <c r="F51" i="3" s="1"/>
  <c r="E39" i="3"/>
  <c r="D38" i="3"/>
  <c r="G37" i="3"/>
  <c r="D37" i="3"/>
  <c r="D36" i="3"/>
  <c r="G34" i="3"/>
  <c r="D34" i="3" s="1"/>
  <c r="D33" i="3"/>
  <c r="G32" i="3"/>
  <c r="D32" i="3" s="1"/>
  <c r="D31" i="3"/>
  <c r="G30" i="3"/>
  <c r="D30" i="3" s="1"/>
  <c r="G27" i="3"/>
  <c r="D27" i="3" s="1"/>
  <c r="D26" i="3"/>
  <c r="C25" i="3"/>
  <c r="C39" i="3" s="1"/>
  <c r="C51" i="3" s="1"/>
  <c r="E22" i="3"/>
  <c r="C22" i="3"/>
  <c r="D21" i="3"/>
  <c r="D20" i="3"/>
  <c r="D18" i="3"/>
  <c r="G16" i="3"/>
  <c r="D16" i="3"/>
  <c r="G15" i="3"/>
  <c r="D15" i="3" s="1"/>
  <c r="G14" i="3"/>
  <c r="D14" i="3" s="1"/>
  <c r="G13" i="3"/>
  <c r="D13" i="3" s="1"/>
  <c r="G25" i="3" l="1"/>
  <c r="F60" i="3"/>
  <c r="C73" i="3" s="1"/>
  <c r="E51" i="3"/>
  <c r="E60" i="3" s="1"/>
  <c r="C74" i="3" s="1"/>
  <c r="D58" i="3"/>
  <c r="D41" i="3"/>
  <c r="D50" i="3" s="1"/>
  <c r="C60" i="3"/>
  <c r="G22" i="3"/>
  <c r="D12" i="3"/>
  <c r="D22" i="3" s="1"/>
  <c r="D25" i="3"/>
  <c r="D39" i="3" s="1"/>
  <c r="D51" i="3" s="1"/>
  <c r="G39" i="3" l="1"/>
  <c r="G51" i="3" s="1"/>
  <c r="G60" i="3" s="1"/>
  <c r="C75" i="3" s="1"/>
  <c r="C77" i="3" s="1"/>
  <c r="D60" i="3"/>
</calcChain>
</file>

<file path=xl/sharedStrings.xml><?xml version="1.0" encoding="utf-8"?>
<sst xmlns="http://schemas.openxmlformats.org/spreadsheetml/2006/main" count="123" uniqueCount="119">
  <si>
    <t xml:space="preserve">Title: </t>
  </si>
  <si>
    <t>A:  SCHEDULE OF COSTS:</t>
  </si>
  <si>
    <t>Financed from third-party funds</t>
  </si>
  <si>
    <t>Requested from the Foundation</t>
  </si>
  <si>
    <t>PC 1</t>
  </si>
  <si>
    <t>PC 2</t>
  </si>
  <si>
    <t>PC 3</t>
  </si>
  <si>
    <t>PC 4</t>
  </si>
  <si>
    <t>PC 5</t>
  </si>
  <si>
    <t>PC 6</t>
  </si>
  <si>
    <t>PC 7</t>
  </si>
  <si>
    <t>PC 8</t>
  </si>
  <si>
    <t>PC 9</t>
  </si>
  <si>
    <t>PC 10</t>
  </si>
  <si>
    <t>PC total</t>
  </si>
  <si>
    <t>Total</t>
  </si>
  <si>
    <t>B: FINANCING PLAN:</t>
  </si>
  <si>
    <t>Amounts in Euro</t>
  </si>
  <si>
    <t>Third-party funding (please name the individual donors):</t>
  </si>
  <si>
    <t>Subtotal third-party funding</t>
  </si>
  <si>
    <t>Financed from third-party funds (acc. to Table A):</t>
  </si>
  <si>
    <t>Requested from the Foundation (acc. to Table A):</t>
  </si>
  <si>
    <t>Total:</t>
  </si>
  <si>
    <t>Description</t>
  </si>
  <si>
    <t>Basis of calculation</t>
  </si>
  <si>
    <t>Value of own contributions</t>
  </si>
  <si>
    <t>RC total</t>
  </si>
  <si>
    <t>Non-recurring expenditures (NRE)</t>
  </si>
  <si>
    <t>NRE 1</t>
  </si>
  <si>
    <t>NRE 2</t>
  </si>
  <si>
    <t>NRE 3</t>
  </si>
  <si>
    <t>NRE 4</t>
  </si>
  <si>
    <t>NRE 5</t>
  </si>
  <si>
    <t>Financed from own funds</t>
  </si>
  <si>
    <t>Own funds of the Applicant  (acc. to Table A):</t>
  </si>
  <si>
    <t>C: OWN RESOURCES, CONTRIBUTIONS (OR,C):</t>
  </si>
  <si>
    <t>OR,C 1</t>
  </si>
  <si>
    <t>OR,C 2</t>
  </si>
  <si>
    <t>OR,C 3</t>
  </si>
  <si>
    <t>OR,C 4</t>
  </si>
  <si>
    <t>OR,C 5</t>
  </si>
  <si>
    <t>OR,C 6</t>
  </si>
  <si>
    <t>OR,C 7</t>
  </si>
  <si>
    <t>OR.C 8</t>
  </si>
  <si>
    <t>In order to avoid double funding of project costs, the Applicant must list all other funding applications made or intended for the project in the application.</t>
  </si>
  <si>
    <t>Annex 1: Costs and financing plan, own resources, contribution</t>
  </si>
  <si>
    <t>Total costs (Euro)</t>
  </si>
  <si>
    <t>Costs per month / per item  (Euro)</t>
  </si>
  <si>
    <r>
      <t xml:space="preserve">Note for the column "Financed from own funds": Please only enter costs here for which real expenses will be incurred, for which you will have vouchers and which you wish to settle via the project covered by your application. Contributions provided free of charge, for example by volunteers or through the provision of premises or technical equipment, do not belong in the costs and financing plan. Please enter such contributions under </t>
    </r>
    <r>
      <rPr>
        <b/>
        <sz val="10"/>
        <rFont val="Arial"/>
        <family val="2"/>
      </rPr>
      <t>section C Own resources, contribution</t>
    </r>
    <r>
      <rPr>
        <sz val="10"/>
        <rFont val="Arial"/>
        <family val="2"/>
      </rPr>
      <t xml:space="preserve">.
Please show staff positions that are paid for in full from your regular budget as own resources, contribution.
</t>
    </r>
    <r>
      <rPr>
        <b/>
        <u/>
        <sz val="10"/>
        <rFont val="Arial"/>
        <family val="2"/>
      </rPr>
      <t>Please observe the following notes to the costs and financing plan:</t>
    </r>
  </si>
  <si>
    <t>NRE total</t>
  </si>
  <si>
    <t>Applicant:</t>
  </si>
  <si>
    <t>Running costs (RC a-c) with basis of calculation</t>
  </si>
  <si>
    <t>RC 1</t>
  </si>
  <si>
    <t>RC 2</t>
  </si>
  <si>
    <t>RC 3</t>
  </si>
  <si>
    <t>RC 4</t>
  </si>
  <si>
    <t>RC 5</t>
  </si>
  <si>
    <t>RC 6</t>
  </si>
  <si>
    <t>RC 7</t>
  </si>
  <si>
    <t>RC 8</t>
  </si>
  <si>
    <t>RC 9</t>
  </si>
  <si>
    <t>RC 10</t>
  </si>
  <si>
    <t>RC 11</t>
  </si>
  <si>
    <t>RC 12</t>
  </si>
  <si>
    <t>RC 13</t>
  </si>
  <si>
    <t>RC 14</t>
  </si>
  <si>
    <t>RC 15</t>
  </si>
  <si>
    <t>Administrative Costs (RC d) with basis of calculation</t>
  </si>
  <si>
    <t>RC d 1</t>
  </si>
  <si>
    <t>RC d 2</t>
  </si>
  <si>
    <t>RC d 3</t>
  </si>
  <si>
    <t>RC d 4</t>
  </si>
  <si>
    <t>RC d 5</t>
  </si>
  <si>
    <t>RC d 6</t>
  </si>
  <si>
    <t>RC d 7</t>
  </si>
  <si>
    <t>RC d 8</t>
  </si>
  <si>
    <t>RC d 9</t>
  </si>
  <si>
    <t>Personnel costs (PC); please note basis of calculation (number of months, days or hours)</t>
  </si>
  <si>
    <t>RC d</t>
  </si>
  <si>
    <t>RC a-c</t>
  </si>
  <si>
    <r>
      <t xml:space="preserve">to the cost group "Running costs" (RC):
</t>
    </r>
    <r>
      <rPr>
        <i/>
        <sz val="10"/>
        <rFont val="Arial"/>
        <family val="2"/>
      </rPr>
      <t xml:space="preserve">a. Please list each planned work contract and contract for fee-based services and provide the basis on which these are calculated (e.g. hourly or daily rate with number of hours/days) and the total fee per contract or person. Please add terms of reference for each planned contract for fee-based services with details of the required professional competence of the prospective subcontractor in a separate annex.
b. If you are planning to pay expenses for volunteers, please provide closer details (planned weekly time input, details of financial and material expenses).
c. Please list the costs that are incurred </t>
    </r>
    <r>
      <rPr>
        <i/>
        <u/>
        <sz val="10"/>
        <rFont val="Arial"/>
        <family val="2"/>
      </rPr>
      <t>occasionally or continuously</t>
    </r>
    <r>
      <rPr>
        <i/>
        <sz val="10"/>
        <rFont val="Arial"/>
        <family val="2"/>
      </rPr>
      <t xml:space="preserve"> over the course of the project here (for example costs of travel (transport, accommodation, catering), rent, trainings, printing expenses, public relations activities etc.) and where applicable the number of persons for whom these were calculated in each case (especially for travel and business entertainment expenses). Under "Description" please do not simply enter an activity such as "Seminar", but instead describe the expenses more precisely, for example "Travel costs seminar" and "Costs of meals seminar". Please explain all details of the basis of calculation.
d. As a rule, the Foundation EVZ approves your administrative costs as a lump sum, i.e. when providing evidence of the use of funds at a later date, you only have to specify the approved amount, and this will be accepted without the need to submit the corresponding vouchers/receipts. However, under “Ongoing non-personnel costs part b”, you must provide details of the individual cost types with the corresponding amounts for the individual items. We understand these to be project administration costs such as expenditure on office materials, telephone, postage, internet, bank charges, bookkeeping and translation expenses for reporting. </t>
    </r>
  </si>
  <si>
    <r>
      <t xml:space="preserve">to the cost group "Personnel costs" (PC):
a. </t>
    </r>
    <r>
      <rPr>
        <i/>
        <sz val="10"/>
        <rFont val="Arial"/>
        <family val="2"/>
      </rPr>
      <t xml:space="preserve">Please list each position that is not paid fully from your budget individually and state in each case the </t>
    </r>
    <r>
      <rPr>
        <i/>
        <u/>
        <sz val="10"/>
        <rFont val="Arial"/>
        <family val="2"/>
      </rPr>
      <t>number of hours per week</t>
    </r>
    <r>
      <rPr>
        <i/>
        <sz val="10"/>
        <rFont val="Arial"/>
        <family val="2"/>
      </rPr>
      <t xml:space="preserve"> and the total monthly personnel costs (</t>
    </r>
    <r>
      <rPr>
        <i/>
        <u/>
        <sz val="10"/>
        <rFont val="Arial"/>
        <family val="2"/>
      </rPr>
      <t xml:space="preserve">gross wages </t>
    </r>
    <r>
      <rPr>
        <i/>
        <sz val="10"/>
        <rFont val="Arial"/>
        <family val="2"/>
      </rPr>
      <t xml:space="preserve">plus employer contribution). Please attach </t>
    </r>
    <r>
      <rPr>
        <i/>
        <u/>
        <sz val="10"/>
        <rFont val="Arial"/>
        <family val="2"/>
      </rPr>
      <t>job descriptions in a separate annex</t>
    </r>
    <r>
      <rPr>
        <i/>
        <sz val="10"/>
        <rFont val="Arial"/>
        <family val="2"/>
      </rPr>
      <t xml:space="preserve"> (see specimen form on the last page of the application form)</t>
    </r>
    <r>
      <rPr>
        <b/>
        <i/>
        <sz val="10"/>
        <rFont val="Arial"/>
        <family val="2"/>
      </rPr>
      <t xml:space="preserve">
b. </t>
    </r>
    <r>
      <rPr>
        <i/>
        <sz val="10"/>
        <rFont val="Arial"/>
        <family val="2"/>
      </rPr>
      <t xml:space="preserve">When calculating personnel costs, it is imperative to take account of </t>
    </r>
    <r>
      <rPr>
        <i/>
        <u/>
        <sz val="10"/>
        <rFont val="Arial"/>
        <family val="2"/>
      </rPr>
      <t xml:space="preserve">comparable rates on the local market </t>
    </r>
    <r>
      <rPr>
        <i/>
        <sz val="10"/>
        <rFont val="Arial"/>
        <family val="2"/>
      </rPr>
      <t>(if available attach evidence of comparable remuneration rates in other organisations).</t>
    </r>
    <r>
      <rPr>
        <b/>
        <i/>
        <sz val="10"/>
        <rFont val="Arial"/>
        <family val="2"/>
      </rPr>
      <t xml:space="preserve">
</t>
    </r>
    <r>
      <rPr>
        <i/>
        <sz val="10"/>
        <rFont val="Arial"/>
        <family val="2"/>
      </rPr>
      <t/>
    </r>
  </si>
  <si>
    <r>
      <rPr>
        <b/>
        <i/>
        <sz val="10"/>
        <rFont val="Arial"/>
        <family val="2"/>
      </rPr>
      <t>to the cost group "Non-recurring expenditures" (NRE):</t>
    </r>
    <r>
      <rPr>
        <i/>
        <sz val="10"/>
        <rFont val="Arial"/>
        <family val="2"/>
      </rPr>
      <t xml:space="preserve">
Please list necessary (major) purchases individually (e.g. equipment, computers, furniture) and in a separate annex </t>
    </r>
    <r>
      <rPr>
        <i/>
        <u/>
        <sz val="10"/>
        <rFont val="Arial"/>
        <family val="2"/>
      </rPr>
      <t>state reasons</t>
    </r>
    <r>
      <rPr>
        <i/>
        <sz val="10"/>
        <rFont val="Arial"/>
        <family val="2"/>
      </rPr>
      <t xml:space="preserve"> why the purchase is necessary for the implementation of the project (see </t>
    </r>
    <r>
      <rPr>
        <i/>
        <u/>
        <sz val="10"/>
        <rFont val="Arial"/>
        <family val="2"/>
      </rPr>
      <t>specimen form</t>
    </r>
    <r>
      <rPr>
        <i/>
        <sz val="10"/>
        <rFont val="Arial"/>
        <family val="2"/>
      </rPr>
      <t xml:space="preserve"> on the last page of the application form)
</t>
    </r>
  </si>
  <si>
    <t>Project Manager - 18 months, 12 hours per week; 30% employment with FRS</t>
  </si>
  <si>
    <t>Finance Manager - 18 months, 12 hours per week; 30% employment with FRS</t>
  </si>
  <si>
    <t>Project Assistant - 18 months, 12 hours per week; 30% employment with Otaharin</t>
  </si>
  <si>
    <t>Finance Assistant - 18 months, 8 hours per week; 20% employment with Otaharin</t>
  </si>
  <si>
    <t>Capacity-building: Visits to Germany Travel costs and Accomodation (lump sum)</t>
  </si>
  <si>
    <t>Flagship project  -Travel costs and Accomodation</t>
  </si>
  <si>
    <t>Awareness raising:  5 Public local events - Present results of researches and biographies: Venue and technical equipment</t>
  </si>
  <si>
    <t>Local researcher for taking biographies in 10 cities *1000e per city+ Local researcher for Local Research Projects (6 project *1000€)</t>
  </si>
  <si>
    <t>Local Research and biographies:  travel expenses for Local researcher, mentors, scientific advisors: 150 eur per trip*16</t>
  </si>
  <si>
    <t>Project Coordinator- 18 months, 12 hours per week (30% employment with Central Council)</t>
  </si>
  <si>
    <t>Local Research and biographies: Publication - design of publication 1000 eur, printing of publication (12 eur per copy, 100 copies), translation of publication in English (100 pages, 12 eur),proofriding 4€ per page; photographer during research and events 1000 eur</t>
  </si>
  <si>
    <t>5 Trainings (Workhops): Per training - Accomodation (50€ per person) + cost of meals and refreshment for participants (50€ per person ) *25 participants</t>
  </si>
  <si>
    <t>5 Trainings (Workhops) Travel costs 800€/per Training</t>
  </si>
  <si>
    <t>Visits: Central Council to Serbia and BiH (6 visists) -Travel costs and Accomodation</t>
  </si>
  <si>
    <t>Visits: FRS to Otaharin and Otaharin to FRS (3 visits) -Travel costs and Accomodation</t>
  </si>
  <si>
    <t>5 Trainings (Workhops): Venue (70 per training) +technical equipment and interpretator for 2 trainings (1500€ per day)</t>
  </si>
  <si>
    <t xml:space="preserve">Administrative costs </t>
  </si>
  <si>
    <t>Awareness raising:  5 Public local events - Present results of researches and biographies and 5 local Awareness raising trainings: Travel costs 100€ per event</t>
  </si>
  <si>
    <t xml:space="preserve">Awareness raising:  5 Public local events --Present results of researches and biographies + 5 local Awareness raising trainings  : Accomodation for experts and FRS, Otaharin and Scientific Advisor/Trainer (3 persons *50€), meals and refreshment for participants (250€ per event) </t>
  </si>
  <si>
    <t xml:space="preserve">Awareness raising: Advocacy meetting Travel costs and Accomodation </t>
  </si>
  <si>
    <t>Trainers: 5 Trainings (Workhops)*2000€ per training +5 local awareness raising trainings  (Workhops)* 600€ per training</t>
  </si>
  <si>
    <t xml:space="preserve">Scientific Advisors and mentors for research and compiling biographies  (Western Balkans) -250€ per day* 122 working days </t>
  </si>
  <si>
    <t>Unit</t>
  </si>
  <si>
    <t>Unit value in €</t>
  </si>
  <si>
    <t>Total Costs in €</t>
  </si>
  <si>
    <t>Name of organization:</t>
  </si>
  <si>
    <t>Project:</t>
  </si>
  <si>
    <t>Period:</t>
  </si>
  <si>
    <t>I</t>
  </si>
  <si>
    <t>II</t>
  </si>
  <si>
    <t>Total I</t>
  </si>
  <si>
    <t>Total II</t>
  </si>
  <si>
    <t>TOTAL I + II</t>
  </si>
  <si>
    <t>No. of units</t>
  </si>
  <si>
    <t>Activity costs</t>
  </si>
  <si>
    <t>Personnel costs (Position/Name if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</si>
</sst>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D_M"/>
  </numFmts>
  <fonts count="10" x14ac:knownFonts="1">
    <font>
      <sz val="10"/>
      <name val="Arial"/>
    </font>
    <font>
      <b/>
      <sz val="10"/>
      <name val="Arial"/>
      <family val="2"/>
    </font>
    <font>
      <sz val="10"/>
      <name val="Arial"/>
      <family val="2"/>
    </font>
    <font>
      <b/>
      <sz val="14"/>
      <name val="Arial"/>
      <family val="2"/>
    </font>
    <font>
      <i/>
      <sz val="10"/>
      <name val="Arial"/>
      <family val="2"/>
    </font>
    <font>
      <b/>
      <u/>
      <sz val="10"/>
      <name val="Arial"/>
      <family val="2"/>
    </font>
    <font>
      <b/>
      <i/>
      <sz val="10"/>
      <name val="Arial"/>
      <family val="2"/>
    </font>
    <font>
      <i/>
      <u/>
      <sz val="10"/>
      <name val="Arial"/>
      <family val="2"/>
    </font>
    <font>
      <b/>
      <sz val="10"/>
      <name val="Arial"/>
      <family val="2"/>
      <charset val="238"/>
    </font>
    <font>
      <sz val="10"/>
      <name val="Arial"/>
      <family val="2"/>
      <charset val="238"/>
    </font>
  </fonts>
  <fills count="4">
    <fill>
      <patternFill patternType="none"/>
    </fill>
    <fill>
      <patternFill patternType="gray125"/>
    </fill>
    <fill>
      <patternFill patternType="solid">
        <fgColor indexed="42"/>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1" fillId="0" borderId="1" xfId="0" applyFont="1" applyBorder="1" applyAlignment="1">
      <alignment horizontal="center" vertical="top" wrapText="1"/>
    </xf>
    <xf numFmtId="0" fontId="2" fillId="0" borderId="1" xfId="0" applyFont="1" applyBorder="1" applyAlignment="1">
      <alignment vertical="top" wrapText="1"/>
    </xf>
    <xf numFmtId="0" fontId="2" fillId="2" borderId="1" xfId="0" applyFont="1" applyFill="1" applyBorder="1" applyAlignment="1" applyProtection="1">
      <alignment vertical="top" wrapText="1"/>
      <protection locked="0"/>
    </xf>
    <xf numFmtId="164" fontId="2" fillId="0" borderId="1" xfId="0" applyNumberFormat="1" applyFont="1" applyBorder="1" applyAlignment="1">
      <alignment horizontal="right" vertical="top" wrapText="1"/>
    </xf>
    <xf numFmtId="0" fontId="2" fillId="0" borderId="1" xfId="0" applyFont="1" applyBorder="1" applyAlignment="1">
      <alignment vertical="top"/>
    </xf>
    <xf numFmtId="0" fontId="1" fillId="0" borderId="0" xfId="0" applyFont="1" applyAlignment="1">
      <alignment vertical="top" wrapText="1"/>
    </xf>
    <xf numFmtId="164" fontId="1" fillId="0" borderId="0" xfId="0" applyNumberFormat="1" applyFont="1" applyAlignment="1">
      <alignment horizontal="right" vertical="top" wrapText="1"/>
    </xf>
    <xf numFmtId="3" fontId="2" fillId="2" borderId="1" xfId="0" applyNumberFormat="1" applyFont="1" applyFill="1" applyBorder="1" applyAlignment="1" applyProtection="1">
      <alignment horizontal="right" vertical="top" wrapText="1"/>
      <protection locked="0"/>
    </xf>
    <xf numFmtId="0" fontId="1" fillId="0" borderId="0" xfId="0" applyFont="1" applyAlignment="1">
      <alignment vertical="top"/>
    </xf>
    <xf numFmtId="0" fontId="0" fillId="0" borderId="0" xfId="0" applyAlignment="1">
      <alignment vertical="top"/>
    </xf>
    <xf numFmtId="0" fontId="3" fillId="0" borderId="0" xfId="0" applyFont="1" applyAlignment="1">
      <alignment vertical="top"/>
    </xf>
    <xf numFmtId="0" fontId="2" fillId="0" borderId="0" xfId="0" applyFont="1" applyAlignment="1">
      <alignment vertical="top"/>
    </xf>
    <xf numFmtId="3" fontId="0" fillId="0" borderId="1" xfId="0" applyNumberFormat="1" applyBorder="1" applyAlignment="1">
      <alignment vertical="top"/>
    </xf>
    <xf numFmtId="0" fontId="1" fillId="0" borderId="1" xfId="0" applyFont="1" applyBorder="1" applyAlignment="1">
      <alignment vertical="top"/>
    </xf>
    <xf numFmtId="0" fontId="2" fillId="0" borderId="1" xfId="0"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1" fillId="0" borderId="0" xfId="0" applyFont="1" applyAlignment="1">
      <alignment horizontal="center" vertical="top" wrapText="1"/>
    </xf>
    <xf numFmtId="3" fontId="1" fillId="0" borderId="0" xfId="0" applyNumberFormat="1" applyFont="1" applyAlignment="1">
      <alignment horizontal="right" vertical="top" wrapText="1"/>
    </xf>
    <xf numFmtId="0" fontId="2" fillId="2" borderId="1" xfId="0" applyFont="1" applyFill="1" applyBorder="1" applyAlignment="1" applyProtection="1">
      <alignment horizontal="left" vertical="top" wrapText="1"/>
      <protection locked="0"/>
    </xf>
    <xf numFmtId="4" fontId="2" fillId="2" borderId="1" xfId="0" applyNumberFormat="1" applyFont="1" applyFill="1" applyBorder="1" applyAlignment="1" applyProtection="1">
      <alignment horizontal="right" vertical="top"/>
      <protection locked="0"/>
    </xf>
    <xf numFmtId="4" fontId="0" fillId="2" borderId="1" xfId="0" applyNumberFormat="1" applyFill="1" applyBorder="1" applyAlignment="1" applyProtection="1">
      <alignment horizontal="right" vertical="top"/>
      <protection locked="0"/>
    </xf>
    <xf numFmtId="4" fontId="1" fillId="0" borderId="1" xfId="0" applyNumberFormat="1" applyFont="1" applyBorder="1" applyAlignment="1">
      <alignment vertical="top"/>
    </xf>
    <xf numFmtId="4" fontId="0" fillId="0" borderId="1" xfId="0" applyNumberFormat="1" applyBorder="1" applyAlignment="1">
      <alignment vertical="top"/>
    </xf>
    <xf numFmtId="0" fontId="2" fillId="2" borderId="1" xfId="0" applyFont="1" applyFill="1" applyBorder="1" applyAlignment="1" applyProtection="1">
      <alignment vertical="top"/>
      <protection locked="0"/>
    </xf>
    <xf numFmtId="4" fontId="2" fillId="2" borderId="1" xfId="0" applyNumberFormat="1" applyFont="1" applyFill="1" applyBorder="1" applyAlignment="1" applyProtection="1">
      <alignment horizontal="right" vertical="top" wrapText="1"/>
      <protection locked="0"/>
    </xf>
    <xf numFmtId="4" fontId="0" fillId="2" borderId="1" xfId="0" applyNumberFormat="1" applyFill="1" applyBorder="1" applyAlignment="1">
      <alignment vertical="top"/>
    </xf>
    <xf numFmtId="4" fontId="2" fillId="2" borderId="1" xfId="0" applyNumberFormat="1" applyFont="1" applyFill="1" applyBorder="1" applyAlignment="1" applyProtection="1">
      <alignment vertical="top" wrapText="1"/>
      <protection locked="0"/>
    </xf>
    <xf numFmtId="4" fontId="2" fillId="0" borderId="1" xfId="0" applyNumberFormat="1" applyFont="1" applyBorder="1" applyAlignment="1">
      <alignment horizontal="right" vertical="top" wrapText="1"/>
    </xf>
    <xf numFmtId="4" fontId="0" fillId="2" borderId="1" xfId="0" applyNumberFormat="1" applyFill="1" applyBorder="1" applyAlignment="1" applyProtection="1">
      <alignment vertical="top"/>
      <protection locked="0"/>
    </xf>
    <xf numFmtId="4" fontId="1" fillId="0" borderId="1" xfId="0" applyNumberFormat="1" applyFont="1" applyBorder="1" applyAlignment="1">
      <alignment horizontal="right" vertical="top" wrapText="1"/>
    </xf>
    <xf numFmtId="4" fontId="2" fillId="2" borderId="3" xfId="0" applyNumberFormat="1" applyFont="1" applyFill="1" applyBorder="1" applyAlignment="1" applyProtection="1">
      <alignment vertical="top" wrapText="1"/>
      <protection locked="0"/>
    </xf>
    <xf numFmtId="4" fontId="1" fillId="0" borderId="4" xfId="0" applyNumberFormat="1" applyFont="1" applyBorder="1" applyAlignment="1">
      <alignment horizontal="right" vertical="top"/>
    </xf>
    <xf numFmtId="4" fontId="2" fillId="0" borderId="1" xfId="0" applyNumberFormat="1" applyFont="1" applyBorder="1" applyAlignment="1">
      <alignment vertical="top"/>
    </xf>
    <xf numFmtId="4" fontId="2" fillId="2" borderId="1" xfId="0" applyNumberFormat="1" applyFont="1" applyFill="1" applyBorder="1" applyAlignment="1" applyProtection="1">
      <alignment vertical="top"/>
      <protection locked="0"/>
    </xf>
    <xf numFmtId="4" fontId="1" fillId="0" borderId="2" xfId="0" applyNumberFormat="1" applyFont="1" applyBorder="1" applyAlignment="1">
      <alignment horizontal="right" vertical="top"/>
    </xf>
    <xf numFmtId="0" fontId="0" fillId="0" borderId="1" xfId="0" applyBorder="1" applyAlignment="1">
      <alignment vertical="top"/>
    </xf>
    <xf numFmtId="4" fontId="2" fillId="0" borderId="3" xfId="0" applyNumberFormat="1" applyFont="1" applyBorder="1" applyAlignment="1">
      <alignment vertical="top"/>
    </xf>
    <xf numFmtId="0" fontId="0" fillId="0" borderId="0" xfId="0" applyAlignment="1" applyProtection="1">
      <alignment vertical="top"/>
      <protection locked="0"/>
    </xf>
    <xf numFmtId="0" fontId="0" fillId="0" borderId="1" xfId="0" applyBorder="1"/>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0" fillId="0" borderId="5" xfId="0" applyBorder="1"/>
    <xf numFmtId="0" fontId="0" fillId="3" borderId="7" xfId="0" applyFill="1" applyBorder="1"/>
    <xf numFmtId="0" fontId="0" fillId="3" borderId="8" xfId="0" applyFill="1" applyBorder="1"/>
    <xf numFmtId="0" fontId="9" fillId="3" borderId="7" xfId="0" applyFont="1" applyFill="1" applyBorder="1"/>
    <xf numFmtId="0" fontId="8" fillId="3" borderId="7" xfId="0" applyFont="1" applyFill="1" applyBorder="1"/>
    <xf numFmtId="0" fontId="8" fillId="3" borderId="8" xfId="0" applyFont="1" applyFill="1" applyBorder="1"/>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4" fillId="0" borderId="0" xfId="0" applyFont="1" applyAlignment="1">
      <alignment horizontal="left" vertical="top" wrapText="1"/>
    </xf>
    <xf numFmtId="0" fontId="1" fillId="0" borderId="0" xfId="0" applyFont="1" applyAlignment="1" applyProtection="1">
      <alignment horizontal="left" vertical="top"/>
      <protection locked="0"/>
    </xf>
    <xf numFmtId="0" fontId="0" fillId="0" borderId="0" xfId="0" applyAlignment="1" applyProtection="1">
      <alignment vertical="top"/>
      <protection locked="0"/>
    </xf>
    <xf numFmtId="0" fontId="2" fillId="0" borderId="0" xfId="0" applyFont="1" applyAlignment="1">
      <alignment vertical="top" wrapText="1"/>
    </xf>
    <xf numFmtId="0" fontId="0" fillId="0" borderId="0" xfId="0" applyAlignment="1">
      <alignment vertical="top" wrapText="1"/>
    </xf>
    <xf numFmtId="0" fontId="6" fillId="0" borderId="0" xfId="0" applyFont="1" applyAlignment="1">
      <alignment vertical="top" wrapText="1"/>
    </xf>
    <xf numFmtId="0" fontId="4" fillId="0" borderId="0" xfId="0" applyFont="1" applyAlignment="1">
      <alignment vertical="top" wrapText="1"/>
    </xf>
    <xf numFmtId="0" fontId="1" fillId="0" borderId="1" xfId="0" applyFont="1" applyBorder="1" applyAlignment="1">
      <alignment vertical="top" wrapText="1"/>
    </xf>
    <xf numFmtId="0" fontId="0" fillId="0" borderId="1" xfId="0" applyBorder="1" applyAlignment="1">
      <alignment vertical="top"/>
    </xf>
    <xf numFmtId="4" fontId="1" fillId="0" borderId="2" xfId="0" applyNumberFormat="1" applyFont="1" applyBorder="1" applyAlignment="1">
      <alignment horizontal="right" vertical="top"/>
    </xf>
    <xf numFmtId="4" fontId="0" fillId="0" borderId="3" xfId="0" applyNumberFormat="1" applyBorder="1" applyAlignment="1">
      <alignment horizontal="right" vertical="top"/>
    </xf>
    <xf numFmtId="4" fontId="1" fillId="0" borderId="2" xfId="0" applyNumberFormat="1" applyFont="1" applyBorder="1" applyAlignment="1">
      <alignment vertical="top" wrapText="1"/>
    </xf>
    <xf numFmtId="4" fontId="0" fillId="0" borderId="4" xfId="0" applyNumberFormat="1" applyBorder="1" applyAlignment="1">
      <alignment vertical="top"/>
    </xf>
    <xf numFmtId="4" fontId="0" fillId="0" borderId="3" xfId="0" applyNumberFormat="1" applyBorder="1" applyAlignment="1">
      <alignment vertical="top"/>
    </xf>
    <xf numFmtId="4" fontId="1" fillId="0" borderId="3" xfId="0" applyNumberFormat="1" applyFont="1" applyBorder="1" applyAlignment="1">
      <alignment horizontal="right" vertical="top"/>
    </xf>
    <xf numFmtId="4" fontId="2" fillId="0" borderId="4" xfId="0" applyNumberFormat="1" applyFont="1" applyBorder="1" applyAlignment="1">
      <alignment vertical="top"/>
    </xf>
    <xf numFmtId="4" fontId="2" fillId="0" borderId="3" xfId="0" applyNumberFormat="1" applyFont="1" applyBorder="1" applyAlignment="1">
      <alignment vertical="top"/>
    </xf>
    <xf numFmtId="4" fontId="0" fillId="0" borderId="2" xfId="0" applyNumberFormat="1" applyBorder="1" applyAlignment="1">
      <alignment vertical="top"/>
    </xf>
    <xf numFmtId="0" fontId="4" fillId="0" borderId="0" xfId="0" applyFont="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workbookViewId="0">
      <selection activeCell="J29" sqref="J29"/>
    </sheetView>
  </sheetViews>
  <sheetFormatPr defaultRowHeight="12.75" x14ac:dyDescent="0.2"/>
  <cols>
    <col min="1" max="1" width="4.28515625" customWidth="1"/>
    <col min="2" max="2" width="24.5703125" customWidth="1"/>
    <col min="3" max="3" width="8.28515625" customWidth="1"/>
    <col min="4" max="4" width="10.7109375" customWidth="1"/>
    <col min="6" max="6" width="11.5703125" customWidth="1"/>
  </cols>
  <sheetData>
    <row r="1" spans="1:6" ht="13.5" thickBot="1" x14ac:dyDescent="0.25">
      <c r="A1" s="54" t="s">
        <v>108</v>
      </c>
      <c r="B1" s="55"/>
      <c r="C1" s="51"/>
      <c r="D1" s="52"/>
      <c r="E1" s="52"/>
      <c r="F1" s="53"/>
    </row>
    <row r="2" spans="1:6" ht="13.5" thickBot="1" x14ac:dyDescent="0.25">
      <c r="A2" s="54" t="s">
        <v>109</v>
      </c>
      <c r="B2" s="55"/>
      <c r="C2" s="51"/>
      <c r="D2" s="52"/>
      <c r="E2" s="52"/>
      <c r="F2" s="53"/>
    </row>
    <row r="3" spans="1:6" ht="13.5" thickBot="1" x14ac:dyDescent="0.25">
      <c r="A3" s="54" t="s">
        <v>110</v>
      </c>
      <c r="B3" s="55"/>
      <c r="C3" s="51"/>
      <c r="D3" s="52"/>
      <c r="E3" s="52"/>
      <c r="F3" s="53"/>
    </row>
    <row r="5" spans="1:6" ht="38.25" x14ac:dyDescent="0.2">
      <c r="A5" s="42" t="s">
        <v>111</v>
      </c>
      <c r="B5" s="42" t="s">
        <v>117</v>
      </c>
      <c r="C5" s="42" t="s">
        <v>105</v>
      </c>
      <c r="D5" s="41" t="s">
        <v>116</v>
      </c>
      <c r="E5" s="41" t="s">
        <v>106</v>
      </c>
      <c r="F5" s="41" t="s">
        <v>107</v>
      </c>
    </row>
    <row r="6" spans="1:6" x14ac:dyDescent="0.2">
      <c r="A6" s="49">
        <v>1</v>
      </c>
      <c r="B6" s="40"/>
      <c r="C6" s="40"/>
      <c r="D6" s="40"/>
      <c r="E6" s="40"/>
      <c r="F6" s="40">
        <f>+D6*E6</f>
        <v>0</v>
      </c>
    </row>
    <row r="7" spans="1:6" x14ac:dyDescent="0.2">
      <c r="A7" s="49">
        <v>2</v>
      </c>
      <c r="B7" s="40"/>
      <c r="C7" s="40"/>
      <c r="D7" s="40"/>
      <c r="E7" s="40"/>
      <c r="F7" s="40">
        <f t="shared" ref="F7:F14" si="0">+D7*E7</f>
        <v>0</v>
      </c>
    </row>
    <row r="8" spans="1:6" x14ac:dyDescent="0.2">
      <c r="A8" s="49">
        <v>3</v>
      </c>
      <c r="B8" s="40"/>
      <c r="C8" s="40"/>
      <c r="D8" s="40"/>
      <c r="E8" s="40"/>
      <c r="F8" s="40">
        <f t="shared" si="0"/>
        <v>0</v>
      </c>
    </row>
    <row r="9" spans="1:6" x14ac:dyDescent="0.2">
      <c r="A9" s="49">
        <v>4</v>
      </c>
      <c r="B9" s="40"/>
      <c r="C9" s="40"/>
      <c r="D9" s="40"/>
      <c r="E9" s="40"/>
      <c r="F9" s="40">
        <f t="shared" si="0"/>
        <v>0</v>
      </c>
    </row>
    <row r="10" spans="1:6" x14ac:dyDescent="0.2">
      <c r="A10" s="49">
        <v>5</v>
      </c>
      <c r="B10" s="40"/>
      <c r="C10" s="40"/>
      <c r="D10" s="40"/>
      <c r="E10" s="40"/>
      <c r="F10" s="40">
        <f t="shared" si="0"/>
        <v>0</v>
      </c>
    </row>
    <row r="11" spans="1:6" x14ac:dyDescent="0.2">
      <c r="A11" s="49">
        <v>6</v>
      </c>
      <c r="B11" s="40"/>
      <c r="C11" s="40"/>
      <c r="D11" s="40"/>
      <c r="E11" s="40"/>
      <c r="F11" s="40">
        <f t="shared" si="0"/>
        <v>0</v>
      </c>
    </row>
    <row r="12" spans="1:6" x14ac:dyDescent="0.2">
      <c r="A12" s="49">
        <v>7</v>
      </c>
      <c r="B12" s="40"/>
      <c r="C12" s="40"/>
      <c r="D12" s="40"/>
      <c r="E12" s="40"/>
      <c r="F12" s="40">
        <f t="shared" si="0"/>
        <v>0</v>
      </c>
    </row>
    <row r="13" spans="1:6" x14ac:dyDescent="0.2">
      <c r="A13" s="49">
        <v>8</v>
      </c>
      <c r="B13" s="40"/>
      <c r="C13" s="40"/>
      <c r="D13" s="40"/>
      <c r="E13" s="40"/>
      <c r="F13" s="40">
        <f t="shared" si="0"/>
        <v>0</v>
      </c>
    </row>
    <row r="14" spans="1:6" x14ac:dyDescent="0.2">
      <c r="A14" s="49">
        <v>9</v>
      </c>
      <c r="B14" s="40"/>
      <c r="C14" s="40"/>
      <c r="D14" s="40"/>
      <c r="E14" s="40"/>
      <c r="F14" s="40">
        <f t="shared" si="0"/>
        <v>0</v>
      </c>
    </row>
    <row r="15" spans="1:6" ht="13.5" thickBot="1" x14ac:dyDescent="0.25">
      <c r="A15" s="50">
        <v>10</v>
      </c>
      <c r="B15" s="43"/>
      <c r="C15" s="43"/>
      <c r="D15" s="43"/>
      <c r="E15" s="43"/>
      <c r="F15" s="43"/>
    </row>
    <row r="16" spans="1:6" ht="13.5" thickBot="1" x14ac:dyDescent="0.25">
      <c r="A16" s="46"/>
      <c r="B16" s="47" t="s">
        <v>113</v>
      </c>
      <c r="C16" s="44"/>
      <c r="D16" s="44"/>
      <c r="E16" s="44"/>
      <c r="F16" s="45">
        <f>SUM(F6:F15)</f>
        <v>0</v>
      </c>
    </row>
    <row r="19" spans="1:6" ht="38.25" x14ac:dyDescent="0.2">
      <c r="A19" s="42" t="s">
        <v>112</v>
      </c>
      <c r="B19" s="41" t="s">
        <v>118</v>
      </c>
      <c r="C19" s="42" t="s">
        <v>105</v>
      </c>
      <c r="D19" s="41" t="s">
        <v>116</v>
      </c>
      <c r="E19" s="41" t="s">
        <v>106</v>
      </c>
      <c r="F19" s="41" t="s">
        <v>107</v>
      </c>
    </row>
    <row r="20" spans="1:6" x14ac:dyDescent="0.2">
      <c r="A20" s="49">
        <v>1</v>
      </c>
      <c r="B20" s="40"/>
      <c r="C20" s="40"/>
      <c r="D20" s="40"/>
      <c r="E20" s="40"/>
      <c r="F20" s="40">
        <f>+D20*E20</f>
        <v>0</v>
      </c>
    </row>
    <row r="21" spans="1:6" x14ac:dyDescent="0.2">
      <c r="A21" s="49">
        <v>2</v>
      </c>
      <c r="B21" s="40"/>
      <c r="C21" s="40"/>
      <c r="D21" s="40"/>
      <c r="E21" s="40"/>
      <c r="F21" s="40">
        <f t="shared" ref="F21:F23" si="1">+D21*E21</f>
        <v>0</v>
      </c>
    </row>
    <row r="22" spans="1:6" x14ac:dyDescent="0.2">
      <c r="A22" s="49">
        <v>3</v>
      </c>
      <c r="B22" s="40"/>
      <c r="C22" s="40"/>
      <c r="D22" s="40"/>
      <c r="E22" s="40"/>
      <c r="F22" s="40">
        <f t="shared" si="1"/>
        <v>0</v>
      </c>
    </row>
    <row r="23" spans="1:6" ht="13.5" thickBot="1" x14ac:dyDescent="0.25">
      <c r="A23" s="49">
        <v>4</v>
      </c>
      <c r="B23" s="40"/>
      <c r="C23" s="40"/>
      <c r="D23" s="40"/>
      <c r="E23" s="40"/>
      <c r="F23" s="40">
        <f t="shared" si="1"/>
        <v>0</v>
      </c>
    </row>
    <row r="24" spans="1:6" ht="13.5" thickBot="1" x14ac:dyDescent="0.25">
      <c r="A24" s="46"/>
      <c r="B24" s="47" t="s">
        <v>114</v>
      </c>
      <c r="C24" s="44"/>
      <c r="D24" s="44"/>
      <c r="E24" s="44"/>
      <c r="F24" s="45">
        <f>SUM(F20:F23)</f>
        <v>0</v>
      </c>
    </row>
    <row r="25" spans="1:6" ht="13.5" thickBot="1" x14ac:dyDescent="0.25"/>
    <row r="26" spans="1:6" ht="13.5" thickBot="1" x14ac:dyDescent="0.25">
      <c r="A26" s="47"/>
      <c r="B26" s="47" t="s">
        <v>115</v>
      </c>
      <c r="C26" s="47"/>
      <c r="D26" s="47"/>
      <c r="E26" s="47"/>
      <c r="F26" s="48">
        <f>+F16+F24</f>
        <v>0</v>
      </c>
    </row>
  </sheetData>
  <mergeCells count="6">
    <mergeCell ref="C1:F1"/>
    <mergeCell ref="C2:F2"/>
    <mergeCell ref="C3:F3"/>
    <mergeCell ref="A1:B1"/>
    <mergeCell ref="A2:B2"/>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88"/>
  <sheetViews>
    <sheetView topLeftCell="A10" zoomScaleNormal="100" zoomScaleSheetLayoutView="100" workbookViewId="0">
      <selection activeCell="E16" sqref="E16"/>
    </sheetView>
  </sheetViews>
  <sheetFormatPr defaultColWidth="11.42578125" defaultRowHeight="12.75" x14ac:dyDescent="0.2"/>
  <cols>
    <col min="1" max="1" width="8.7109375" style="10" customWidth="1"/>
    <col min="2" max="2" width="64.42578125" style="10" customWidth="1"/>
    <col min="3" max="3" width="16.7109375" style="10" customWidth="1"/>
    <col min="4" max="4" width="15.7109375" style="10" customWidth="1"/>
    <col min="5" max="5" width="17.42578125" style="10" customWidth="1"/>
    <col min="6" max="6" width="18" style="10" customWidth="1"/>
    <col min="7" max="7" width="16.7109375" style="10" customWidth="1"/>
    <col min="8" max="16384" width="11.42578125" style="10"/>
  </cols>
  <sheetData>
    <row r="1" spans="1:7" s="39" customFormat="1" x14ac:dyDescent="0.2">
      <c r="A1" s="57" t="s">
        <v>50</v>
      </c>
      <c r="B1" s="58"/>
    </row>
    <row r="2" spans="1:7" s="39" customFormat="1" x14ac:dyDescent="0.2">
      <c r="A2" s="57" t="s">
        <v>0</v>
      </c>
      <c r="B2" s="58"/>
    </row>
    <row r="3" spans="1:7" x14ac:dyDescent="0.2">
      <c r="A3" s="9"/>
      <c r="B3" s="9"/>
    </row>
    <row r="4" spans="1:7" ht="27" customHeight="1" x14ac:dyDescent="0.2">
      <c r="A4" s="11" t="s">
        <v>45</v>
      </c>
      <c r="B4" s="9"/>
    </row>
    <row r="5" spans="1:7" ht="101.25" customHeight="1" x14ac:dyDescent="0.2">
      <c r="A5" s="59" t="s">
        <v>48</v>
      </c>
      <c r="B5" s="60"/>
      <c r="C5" s="60"/>
      <c r="D5" s="60"/>
      <c r="E5" s="60"/>
      <c r="F5" s="60"/>
      <c r="G5" s="60"/>
    </row>
    <row r="6" spans="1:7" ht="68.25" customHeight="1" x14ac:dyDescent="0.2">
      <c r="A6" s="61" t="s">
        <v>81</v>
      </c>
      <c r="B6" s="62"/>
      <c r="C6" s="62"/>
      <c r="D6" s="62"/>
      <c r="E6" s="62"/>
      <c r="F6" s="62"/>
      <c r="G6" s="62"/>
    </row>
    <row r="7" spans="1:7" ht="171" customHeight="1" x14ac:dyDescent="0.2">
      <c r="A7" s="61" t="s">
        <v>80</v>
      </c>
      <c r="B7" s="61"/>
      <c r="C7" s="61"/>
      <c r="D7" s="61"/>
      <c r="E7" s="61"/>
      <c r="F7" s="61"/>
      <c r="G7" s="61"/>
    </row>
    <row r="8" spans="1:7" ht="40.5" customHeight="1" x14ac:dyDescent="0.2">
      <c r="A8" s="56" t="s">
        <v>82</v>
      </c>
      <c r="B8" s="56"/>
      <c r="C8" s="56"/>
      <c r="D8" s="56"/>
      <c r="E8" s="56"/>
      <c r="F8" s="56"/>
      <c r="G8" s="56"/>
    </row>
    <row r="10" spans="1:7" ht="18.75" customHeight="1" x14ac:dyDescent="0.2">
      <c r="A10" s="9" t="s">
        <v>1</v>
      </c>
      <c r="B10" s="12"/>
    </row>
    <row r="11" spans="1:7" ht="25.5" x14ac:dyDescent="0.2">
      <c r="A11" s="63" t="s">
        <v>77</v>
      </c>
      <c r="B11" s="64"/>
      <c r="C11" s="1" t="s">
        <v>47</v>
      </c>
      <c r="D11" s="1" t="s">
        <v>46</v>
      </c>
      <c r="E11" s="1" t="s">
        <v>33</v>
      </c>
      <c r="F11" s="1" t="s">
        <v>2</v>
      </c>
      <c r="G11" s="1" t="s">
        <v>3</v>
      </c>
    </row>
    <row r="12" spans="1:7" ht="14.25" customHeight="1" x14ac:dyDescent="0.2">
      <c r="A12" s="27" t="s">
        <v>4</v>
      </c>
      <c r="B12" s="28" t="s">
        <v>92</v>
      </c>
      <c r="C12" s="26">
        <f>2250+350</f>
        <v>2600</v>
      </c>
      <c r="D12" s="29">
        <f t="shared" ref="D12:D21" si="0">SUM(E12:G12)</f>
        <v>46800</v>
      </c>
      <c r="E12" s="26"/>
      <c r="F12" s="26"/>
      <c r="G12" s="26">
        <f>+C12*18</f>
        <v>46800</v>
      </c>
    </row>
    <row r="13" spans="1:7" ht="14.25" customHeight="1" x14ac:dyDescent="0.2">
      <c r="A13" s="27" t="s">
        <v>5</v>
      </c>
      <c r="B13" s="28" t="s">
        <v>83</v>
      </c>
      <c r="C13" s="26">
        <v>650</v>
      </c>
      <c r="D13" s="29">
        <f t="shared" si="0"/>
        <v>11700</v>
      </c>
      <c r="E13" s="26"/>
      <c r="F13" s="26"/>
      <c r="G13" s="26">
        <f>18*650</f>
        <v>11700</v>
      </c>
    </row>
    <row r="14" spans="1:7" ht="14.25" customHeight="1" x14ac:dyDescent="0.2">
      <c r="A14" s="27" t="s">
        <v>6</v>
      </c>
      <c r="B14" s="28" t="s">
        <v>84</v>
      </c>
      <c r="C14" s="26">
        <v>600</v>
      </c>
      <c r="D14" s="29">
        <f t="shared" si="0"/>
        <v>10800</v>
      </c>
      <c r="E14" s="26"/>
      <c r="F14" s="26"/>
      <c r="G14" s="26">
        <f>600*18</f>
        <v>10800</v>
      </c>
    </row>
    <row r="15" spans="1:7" ht="14.25" customHeight="1" x14ac:dyDescent="0.2">
      <c r="A15" s="27" t="s">
        <v>7</v>
      </c>
      <c r="B15" s="28" t="s">
        <v>85</v>
      </c>
      <c r="C15" s="26">
        <v>600</v>
      </c>
      <c r="D15" s="29">
        <f t="shared" si="0"/>
        <v>10800</v>
      </c>
      <c r="E15" s="26"/>
      <c r="F15" s="26"/>
      <c r="G15" s="26">
        <f>600*18</f>
        <v>10800</v>
      </c>
    </row>
    <row r="16" spans="1:7" ht="14.25" customHeight="1" x14ac:dyDescent="0.2">
      <c r="A16" s="27" t="s">
        <v>8</v>
      </c>
      <c r="B16" s="28" t="s">
        <v>86</v>
      </c>
      <c r="C16" s="26">
        <v>165</v>
      </c>
      <c r="D16" s="29">
        <f t="shared" si="0"/>
        <v>2970</v>
      </c>
      <c r="E16" s="26"/>
      <c r="F16" s="26"/>
      <c r="G16" s="26">
        <f>+C16*18</f>
        <v>2970</v>
      </c>
    </row>
    <row r="17" spans="1:7" ht="14.25" customHeight="1" x14ac:dyDescent="0.2">
      <c r="A17" s="27" t="s">
        <v>9</v>
      </c>
      <c r="B17" s="28" t="s">
        <v>104</v>
      </c>
      <c r="C17" s="26">
        <v>250</v>
      </c>
      <c r="D17" s="29">
        <f t="shared" si="0"/>
        <v>30500</v>
      </c>
      <c r="E17" s="26"/>
      <c r="F17" s="26"/>
      <c r="G17" s="26">
        <f>+C17*122</f>
        <v>30500</v>
      </c>
    </row>
    <row r="18" spans="1:7" ht="14.25" customHeight="1" x14ac:dyDescent="0.2">
      <c r="A18" s="27" t="s">
        <v>10</v>
      </c>
      <c r="B18" s="28" t="s">
        <v>90</v>
      </c>
      <c r="C18" s="26">
        <v>1000</v>
      </c>
      <c r="D18" s="29">
        <f t="shared" si="0"/>
        <v>16000</v>
      </c>
      <c r="E18" s="26"/>
      <c r="F18" s="26"/>
      <c r="G18" s="26">
        <f>C18*16</f>
        <v>16000</v>
      </c>
    </row>
    <row r="19" spans="1:7" ht="14.25" customHeight="1" x14ac:dyDescent="0.2">
      <c r="A19" s="27" t="s">
        <v>11</v>
      </c>
      <c r="B19" s="28" t="s">
        <v>103</v>
      </c>
      <c r="C19" s="26">
        <v>1250</v>
      </c>
      <c r="D19" s="29">
        <f t="shared" si="0"/>
        <v>12500</v>
      </c>
      <c r="E19" s="26"/>
      <c r="F19" s="26"/>
      <c r="G19" s="26">
        <f>C19*10</f>
        <v>12500</v>
      </c>
    </row>
    <row r="20" spans="1:7" ht="14.25" customHeight="1" x14ac:dyDescent="0.2">
      <c r="A20" s="27" t="s">
        <v>12</v>
      </c>
      <c r="B20" s="28"/>
      <c r="C20" s="26"/>
      <c r="D20" s="29">
        <f t="shared" si="0"/>
        <v>0</v>
      </c>
      <c r="E20" s="26"/>
      <c r="F20" s="26"/>
      <c r="G20" s="26">
        <f>+C20*10</f>
        <v>0</v>
      </c>
    </row>
    <row r="21" spans="1:7" ht="14.25" customHeight="1" x14ac:dyDescent="0.2">
      <c r="A21" s="27" t="s">
        <v>13</v>
      </c>
      <c r="B21" s="28"/>
      <c r="C21" s="26"/>
      <c r="D21" s="29">
        <f t="shared" si="0"/>
        <v>0</v>
      </c>
      <c r="E21" s="26"/>
      <c r="F21" s="26"/>
      <c r="G21" s="26">
        <f>+C21*5</f>
        <v>0</v>
      </c>
    </row>
    <row r="22" spans="1:7" x14ac:dyDescent="0.2">
      <c r="A22" s="65" t="s">
        <v>14</v>
      </c>
      <c r="B22" s="66"/>
      <c r="C22" s="29">
        <f>SUM(C12:C21)</f>
        <v>7115</v>
      </c>
      <c r="D22" s="29">
        <f>SUM(D12:D21)</f>
        <v>142070</v>
      </c>
      <c r="E22" s="29">
        <f>SUM(E12:E21)</f>
        <v>0</v>
      </c>
      <c r="F22" s="29">
        <f>SUM(F12:F21)</f>
        <v>0</v>
      </c>
      <c r="G22" s="29">
        <f>SUM(G12:G21)</f>
        <v>142070</v>
      </c>
    </row>
    <row r="23" spans="1:7" x14ac:dyDescent="0.2">
      <c r="A23" s="67" t="s">
        <v>51</v>
      </c>
      <c r="B23" s="68"/>
      <c r="C23" s="68"/>
      <c r="D23" s="68"/>
      <c r="E23" s="68"/>
      <c r="F23" s="68"/>
      <c r="G23" s="69"/>
    </row>
    <row r="24" spans="1:7" ht="14.25" customHeight="1" x14ac:dyDescent="0.2">
      <c r="A24" s="35" t="s">
        <v>52</v>
      </c>
      <c r="B24" s="28" t="s">
        <v>98</v>
      </c>
      <c r="C24" s="26">
        <v>670</v>
      </c>
      <c r="D24" s="29">
        <f t="shared" ref="D24:D57" si="1">(E24+F24+G24)</f>
        <v>3350</v>
      </c>
      <c r="E24" s="26"/>
      <c r="F24" s="26"/>
      <c r="G24" s="26">
        <f>+C24*5</f>
        <v>3350</v>
      </c>
    </row>
    <row r="25" spans="1:7" ht="14.25" customHeight="1" x14ac:dyDescent="0.2">
      <c r="A25" s="35" t="s">
        <v>53</v>
      </c>
      <c r="B25" s="28" t="s">
        <v>94</v>
      </c>
      <c r="C25" s="26">
        <f>100*25</f>
        <v>2500</v>
      </c>
      <c r="D25" s="29">
        <f t="shared" si="1"/>
        <v>12500</v>
      </c>
      <c r="E25" s="26"/>
      <c r="F25" s="26"/>
      <c r="G25" s="26">
        <f>+C25*5</f>
        <v>12500</v>
      </c>
    </row>
    <row r="26" spans="1:7" ht="14.25" customHeight="1" x14ac:dyDescent="0.2">
      <c r="A26" s="35" t="s">
        <v>54</v>
      </c>
      <c r="B26" s="28" t="s">
        <v>95</v>
      </c>
      <c r="C26" s="26">
        <v>800</v>
      </c>
      <c r="D26" s="29">
        <f t="shared" si="1"/>
        <v>4000</v>
      </c>
      <c r="E26" s="26"/>
      <c r="F26" s="26"/>
      <c r="G26" s="26">
        <f>+C26*5</f>
        <v>4000</v>
      </c>
    </row>
    <row r="27" spans="1:7" ht="14.25" customHeight="1" x14ac:dyDescent="0.2">
      <c r="A27" s="35" t="s">
        <v>55</v>
      </c>
      <c r="B27" s="28" t="s">
        <v>87</v>
      </c>
      <c r="C27" s="26">
        <v>5250</v>
      </c>
      <c r="D27" s="29">
        <f t="shared" si="1"/>
        <v>5250</v>
      </c>
      <c r="E27" s="26"/>
      <c r="F27" s="26"/>
      <c r="G27" s="26">
        <f>+C27*1</f>
        <v>5250</v>
      </c>
    </row>
    <row r="28" spans="1:7" ht="14.25" customHeight="1" x14ac:dyDescent="0.2">
      <c r="A28" s="35" t="s">
        <v>56</v>
      </c>
      <c r="B28" s="28" t="s">
        <v>89</v>
      </c>
      <c r="C28" s="26">
        <v>70</v>
      </c>
      <c r="D28" s="29">
        <f t="shared" si="1"/>
        <v>350</v>
      </c>
      <c r="E28" s="26"/>
      <c r="F28" s="26"/>
      <c r="G28" s="26">
        <f>+C28*5</f>
        <v>350</v>
      </c>
    </row>
    <row r="29" spans="1:7" ht="14.25" customHeight="1" x14ac:dyDescent="0.2">
      <c r="A29" s="35" t="s">
        <v>57</v>
      </c>
      <c r="B29" s="28" t="s">
        <v>101</v>
      </c>
      <c r="C29" s="26">
        <v>400</v>
      </c>
      <c r="D29" s="29">
        <f t="shared" si="1"/>
        <v>4000</v>
      </c>
      <c r="E29" s="26"/>
      <c r="F29" s="26"/>
      <c r="G29" s="26">
        <f>+C29*10</f>
        <v>4000</v>
      </c>
    </row>
    <row r="30" spans="1:7" ht="14.25" customHeight="1" x14ac:dyDescent="0.2">
      <c r="A30" s="35" t="s">
        <v>58</v>
      </c>
      <c r="B30" s="28" t="s">
        <v>100</v>
      </c>
      <c r="C30" s="26">
        <v>100</v>
      </c>
      <c r="D30" s="29">
        <f t="shared" si="1"/>
        <v>1000</v>
      </c>
      <c r="E30" s="26"/>
      <c r="F30" s="26"/>
      <c r="G30" s="26">
        <f>+C30*10</f>
        <v>1000</v>
      </c>
    </row>
    <row r="31" spans="1:7" ht="14.25" customHeight="1" x14ac:dyDescent="0.2">
      <c r="A31" s="35" t="s">
        <v>59</v>
      </c>
      <c r="B31" s="32" t="s">
        <v>96</v>
      </c>
      <c r="C31" s="26">
        <v>800</v>
      </c>
      <c r="D31" s="29">
        <f t="shared" si="1"/>
        <v>4000</v>
      </c>
      <c r="E31" s="26"/>
      <c r="F31" s="26"/>
      <c r="G31" s="26">
        <v>4000</v>
      </c>
    </row>
    <row r="32" spans="1:7" ht="14.25" customHeight="1" x14ac:dyDescent="0.2">
      <c r="A32" s="35" t="s">
        <v>60</v>
      </c>
      <c r="B32" s="32" t="s">
        <v>93</v>
      </c>
      <c r="C32" s="26">
        <v>4800</v>
      </c>
      <c r="D32" s="29">
        <f t="shared" si="1"/>
        <v>4800</v>
      </c>
      <c r="E32" s="26"/>
      <c r="F32" s="26"/>
      <c r="G32" s="26">
        <f>+C32</f>
        <v>4800</v>
      </c>
    </row>
    <row r="33" spans="1:7" ht="14.25" customHeight="1" x14ac:dyDescent="0.2">
      <c r="A33" s="35" t="s">
        <v>61</v>
      </c>
      <c r="B33" s="28" t="s">
        <v>91</v>
      </c>
      <c r="C33" s="26">
        <v>150</v>
      </c>
      <c r="D33" s="29">
        <f t="shared" si="1"/>
        <v>2400</v>
      </c>
      <c r="E33" s="26"/>
      <c r="F33" s="26"/>
      <c r="G33" s="26">
        <f>+C33*16</f>
        <v>2400</v>
      </c>
    </row>
    <row r="34" spans="1:7" ht="14.25" customHeight="1" x14ac:dyDescent="0.2">
      <c r="A34" s="35" t="s">
        <v>62</v>
      </c>
      <c r="B34" s="28" t="s">
        <v>88</v>
      </c>
      <c r="C34" s="26">
        <v>1000</v>
      </c>
      <c r="D34" s="29">
        <f t="shared" si="1"/>
        <v>1000</v>
      </c>
      <c r="E34" s="26"/>
      <c r="F34" s="26"/>
      <c r="G34" s="26">
        <f>+C34</f>
        <v>1000</v>
      </c>
    </row>
    <row r="35" spans="1:7" ht="14.25" customHeight="1" x14ac:dyDescent="0.2">
      <c r="A35" s="35" t="s">
        <v>63</v>
      </c>
      <c r="B35" s="32" t="s">
        <v>97</v>
      </c>
      <c r="C35" s="26">
        <v>400</v>
      </c>
      <c r="D35" s="29">
        <f t="shared" si="1"/>
        <v>1200</v>
      </c>
      <c r="E35" s="26"/>
      <c r="F35" s="26"/>
      <c r="G35" s="26">
        <f>+C35*3</f>
        <v>1200</v>
      </c>
    </row>
    <row r="36" spans="1:7" ht="14.25" customHeight="1" x14ac:dyDescent="0.2">
      <c r="A36" s="35" t="s">
        <v>64</v>
      </c>
      <c r="B36" s="32" t="s">
        <v>102</v>
      </c>
      <c r="C36" s="26">
        <v>1000</v>
      </c>
      <c r="D36" s="29">
        <f t="shared" si="1"/>
        <v>1000</v>
      </c>
      <c r="E36" s="26"/>
      <c r="F36" s="26"/>
      <c r="G36" s="26">
        <f>+C36</f>
        <v>1000</v>
      </c>
    </row>
    <row r="37" spans="1:7" ht="14.25" customHeight="1" x14ac:dyDescent="0.2">
      <c r="A37" s="35" t="s">
        <v>65</v>
      </c>
      <c r="B37" s="32"/>
      <c r="C37" s="26"/>
      <c r="D37" s="29">
        <f t="shared" si="1"/>
        <v>0</v>
      </c>
      <c r="E37" s="26"/>
      <c r="F37" s="26"/>
      <c r="G37" s="26">
        <f>C37</f>
        <v>0</v>
      </c>
    </row>
    <row r="38" spans="1:7" ht="14.25" customHeight="1" x14ac:dyDescent="0.2">
      <c r="A38" s="35" t="s">
        <v>66</v>
      </c>
      <c r="B38" s="32"/>
      <c r="C38" s="26"/>
      <c r="D38" s="29">
        <f t="shared" si="1"/>
        <v>0</v>
      </c>
      <c r="E38" s="26"/>
      <c r="F38" s="26"/>
      <c r="G38" s="26"/>
    </row>
    <row r="39" spans="1:7" s="12" customFormat="1" x14ac:dyDescent="0.2">
      <c r="A39" s="65" t="s">
        <v>79</v>
      </c>
      <c r="B39" s="70"/>
      <c r="C39" s="29">
        <f>SUM(C24:C38)</f>
        <v>17940</v>
      </c>
      <c r="D39" s="29">
        <f>SUM(D24:D38)</f>
        <v>44850</v>
      </c>
      <c r="E39" s="29">
        <f>SUM(E24:E38)</f>
        <v>0</v>
      </c>
      <c r="F39" s="29">
        <f>SUM(F24:F38)</f>
        <v>0</v>
      </c>
      <c r="G39" s="29">
        <f>SUM(G24:G38)</f>
        <v>44850</v>
      </c>
    </row>
    <row r="40" spans="1:7" s="12" customFormat="1" x14ac:dyDescent="0.2">
      <c r="A40" s="67" t="s">
        <v>67</v>
      </c>
      <c r="B40" s="71"/>
      <c r="C40" s="71"/>
      <c r="D40" s="71"/>
      <c r="E40" s="71"/>
      <c r="F40" s="71"/>
      <c r="G40" s="72"/>
    </row>
    <row r="41" spans="1:7" x14ac:dyDescent="0.2">
      <c r="A41" s="35" t="s">
        <v>68</v>
      </c>
      <c r="B41" s="28" t="s">
        <v>99</v>
      </c>
      <c r="C41" s="26"/>
      <c r="D41" s="29">
        <f t="shared" ref="D41:D49" si="2">(E41+F41+G41)</f>
        <v>13080.000000000002</v>
      </c>
      <c r="E41" s="26"/>
      <c r="F41" s="26"/>
      <c r="G41" s="26">
        <f>(142070+44850)*7%-4.4</f>
        <v>13080.000000000002</v>
      </c>
    </row>
    <row r="42" spans="1:7" x14ac:dyDescent="0.2">
      <c r="A42" s="35" t="s">
        <v>69</v>
      </c>
      <c r="B42" s="28"/>
      <c r="C42" s="26"/>
      <c r="D42" s="29">
        <f t="shared" si="2"/>
        <v>0</v>
      </c>
      <c r="E42" s="26"/>
      <c r="F42" s="26"/>
      <c r="G42" s="26"/>
    </row>
    <row r="43" spans="1:7" x14ac:dyDescent="0.2">
      <c r="A43" s="35" t="s">
        <v>70</v>
      </c>
      <c r="B43" s="28"/>
      <c r="C43" s="26"/>
      <c r="D43" s="29">
        <f t="shared" si="2"/>
        <v>0</v>
      </c>
      <c r="E43" s="26"/>
      <c r="F43" s="26"/>
      <c r="G43" s="26"/>
    </row>
    <row r="44" spans="1:7" x14ac:dyDescent="0.2">
      <c r="A44" s="35" t="s">
        <v>71</v>
      </c>
      <c r="B44" s="28"/>
      <c r="C44" s="26"/>
      <c r="D44" s="29">
        <f t="shared" si="2"/>
        <v>0</v>
      </c>
      <c r="E44" s="26"/>
      <c r="F44" s="26"/>
      <c r="G44" s="26"/>
    </row>
    <row r="45" spans="1:7" x14ac:dyDescent="0.2">
      <c r="A45" s="35" t="s">
        <v>72</v>
      </c>
      <c r="B45" s="28"/>
      <c r="C45" s="26"/>
      <c r="D45" s="29">
        <f t="shared" si="2"/>
        <v>0</v>
      </c>
      <c r="E45" s="26"/>
      <c r="F45" s="26"/>
      <c r="G45" s="26"/>
    </row>
    <row r="46" spans="1:7" x14ac:dyDescent="0.2">
      <c r="A46" s="35" t="s">
        <v>73</v>
      </c>
      <c r="B46" s="28"/>
      <c r="C46" s="26"/>
      <c r="D46" s="29">
        <f t="shared" si="2"/>
        <v>0</v>
      </c>
      <c r="E46" s="26"/>
      <c r="F46" s="26"/>
      <c r="G46" s="26"/>
    </row>
    <row r="47" spans="1:7" x14ac:dyDescent="0.2">
      <c r="A47" s="35" t="s">
        <v>74</v>
      </c>
      <c r="B47" s="28"/>
      <c r="C47" s="26"/>
      <c r="D47" s="29">
        <f t="shared" si="2"/>
        <v>0</v>
      </c>
      <c r="E47" s="26"/>
      <c r="F47" s="26"/>
      <c r="G47" s="26"/>
    </row>
    <row r="48" spans="1:7" x14ac:dyDescent="0.2">
      <c r="A48" s="35" t="s">
        <v>75</v>
      </c>
      <c r="B48" s="28"/>
      <c r="C48" s="26"/>
      <c r="D48" s="29">
        <f t="shared" si="2"/>
        <v>0</v>
      </c>
      <c r="E48" s="26"/>
      <c r="F48" s="26"/>
      <c r="G48" s="26"/>
    </row>
    <row r="49" spans="1:7" x14ac:dyDescent="0.2">
      <c r="A49" s="35" t="s">
        <v>76</v>
      </c>
      <c r="B49" s="28"/>
      <c r="C49" s="26"/>
      <c r="D49" s="29">
        <f t="shared" si="2"/>
        <v>0</v>
      </c>
      <c r="E49" s="26"/>
      <c r="F49" s="26"/>
      <c r="G49" s="26"/>
    </row>
    <row r="50" spans="1:7" s="12" customFormat="1" x14ac:dyDescent="0.2">
      <c r="A50" s="65" t="s">
        <v>78</v>
      </c>
      <c r="B50" s="70"/>
      <c r="C50" s="38">
        <f>SUM(C41:C49)</f>
        <v>0</v>
      </c>
      <c r="D50" s="38">
        <f t="shared" ref="D50:G50" si="3">SUM(D41:D49)</f>
        <v>13080.000000000002</v>
      </c>
      <c r="E50" s="38">
        <f t="shared" si="3"/>
        <v>0</v>
      </c>
      <c r="F50" s="38">
        <f t="shared" si="3"/>
        <v>0</v>
      </c>
      <c r="G50" s="38">
        <f t="shared" si="3"/>
        <v>13080.000000000002</v>
      </c>
    </row>
    <row r="51" spans="1:7" s="12" customFormat="1" x14ac:dyDescent="0.2">
      <c r="A51" s="36"/>
      <c r="B51" s="33" t="s">
        <v>26</v>
      </c>
      <c r="C51" s="34">
        <f>C39+C50</f>
        <v>17940</v>
      </c>
      <c r="D51" s="34">
        <f t="shared" ref="D51:G51" si="4">D39+D50</f>
        <v>57930</v>
      </c>
      <c r="E51" s="34">
        <f t="shared" si="4"/>
        <v>0</v>
      </c>
      <c r="F51" s="34">
        <f t="shared" si="4"/>
        <v>0</v>
      </c>
      <c r="G51" s="34">
        <f t="shared" si="4"/>
        <v>57930</v>
      </c>
    </row>
    <row r="52" spans="1:7" x14ac:dyDescent="0.2">
      <c r="A52" s="67" t="s">
        <v>27</v>
      </c>
      <c r="B52" s="68"/>
      <c r="C52" s="68"/>
      <c r="D52" s="68"/>
      <c r="E52" s="68"/>
      <c r="F52" s="68"/>
      <c r="G52" s="69"/>
    </row>
    <row r="53" spans="1:7" ht="14.25" customHeight="1" x14ac:dyDescent="0.2">
      <c r="A53" s="30" t="s">
        <v>28</v>
      </c>
      <c r="B53" s="28"/>
      <c r="C53" s="26"/>
      <c r="D53" s="29">
        <f t="shared" si="1"/>
        <v>0</v>
      </c>
      <c r="E53" s="26"/>
      <c r="F53" s="26"/>
      <c r="G53" s="26"/>
    </row>
    <row r="54" spans="1:7" ht="14.25" customHeight="1" x14ac:dyDescent="0.2">
      <c r="A54" s="30" t="s">
        <v>29</v>
      </c>
      <c r="B54" s="28"/>
      <c r="C54" s="26"/>
      <c r="D54" s="29">
        <f t="shared" si="1"/>
        <v>0</v>
      </c>
      <c r="E54" s="26"/>
      <c r="F54" s="26"/>
      <c r="G54" s="26"/>
    </row>
    <row r="55" spans="1:7" ht="14.25" customHeight="1" x14ac:dyDescent="0.2">
      <c r="A55" s="30" t="s">
        <v>30</v>
      </c>
      <c r="B55" s="28"/>
      <c r="C55" s="26"/>
      <c r="D55" s="29">
        <f t="shared" si="1"/>
        <v>0</v>
      </c>
      <c r="E55" s="26"/>
      <c r="F55" s="26"/>
      <c r="G55" s="26"/>
    </row>
    <row r="56" spans="1:7" ht="14.25" customHeight="1" x14ac:dyDescent="0.2">
      <c r="A56" s="30" t="s">
        <v>31</v>
      </c>
      <c r="B56" s="28"/>
      <c r="C56" s="26"/>
      <c r="D56" s="29">
        <f t="shared" si="1"/>
        <v>0</v>
      </c>
      <c r="E56" s="26"/>
      <c r="F56" s="26"/>
      <c r="G56" s="26"/>
    </row>
    <row r="57" spans="1:7" ht="14.25" customHeight="1" x14ac:dyDescent="0.2">
      <c r="A57" s="30" t="s">
        <v>32</v>
      </c>
      <c r="B57" s="28"/>
      <c r="C57" s="26"/>
      <c r="D57" s="29">
        <f t="shared" si="1"/>
        <v>0</v>
      </c>
      <c r="E57" s="26"/>
      <c r="F57" s="26"/>
      <c r="G57" s="26"/>
    </row>
    <row r="58" spans="1:7" ht="12.75" customHeight="1" x14ac:dyDescent="0.2">
      <c r="A58" s="65" t="s">
        <v>49</v>
      </c>
      <c r="B58" s="66"/>
      <c r="C58" s="29">
        <f>SUM(C53:C57)</f>
        <v>0</v>
      </c>
      <c r="D58" s="29">
        <f>SUM(D53:D57)</f>
        <v>0</v>
      </c>
      <c r="E58" s="29">
        <f>SUM(E53:E57)</f>
        <v>0</v>
      </c>
      <c r="F58" s="29">
        <f>SUM(F53:F57)</f>
        <v>0</v>
      </c>
      <c r="G58" s="29">
        <f>SUM(G53:G57)</f>
        <v>0</v>
      </c>
    </row>
    <row r="59" spans="1:7" ht="12.75" customHeight="1" x14ac:dyDescent="0.2">
      <c r="A59" s="73"/>
      <c r="B59" s="69"/>
      <c r="C59" s="29"/>
      <c r="D59" s="29"/>
      <c r="E59" s="29"/>
      <c r="F59" s="29"/>
      <c r="G59" s="29"/>
    </row>
    <row r="60" spans="1:7" ht="21.75" customHeight="1" x14ac:dyDescent="0.2">
      <c r="A60" s="67" t="s">
        <v>15</v>
      </c>
      <c r="B60" s="69"/>
      <c r="C60" s="31">
        <f>SUM(C22+C51+C58)</f>
        <v>25055</v>
      </c>
      <c r="D60" s="31">
        <f>SUM(D22+D51+D58)</f>
        <v>200000</v>
      </c>
      <c r="E60" s="31">
        <f>SUM(E22+E51+E58)</f>
        <v>0</v>
      </c>
      <c r="F60" s="31">
        <f>SUM(F22+F51+F58)</f>
        <v>0</v>
      </c>
      <c r="G60" s="31">
        <f>SUM(G22+G51+G58)</f>
        <v>200000</v>
      </c>
    </row>
    <row r="61" spans="1:7" ht="21.75" customHeight="1" x14ac:dyDescent="0.2">
      <c r="A61" s="6"/>
      <c r="C61" s="19"/>
      <c r="D61" s="19"/>
      <c r="E61" s="19"/>
      <c r="F61" s="19"/>
      <c r="G61" s="19"/>
    </row>
    <row r="62" spans="1:7" x14ac:dyDescent="0.2">
      <c r="A62" s="6"/>
      <c r="C62" s="7"/>
      <c r="D62" s="7"/>
      <c r="E62" s="7"/>
      <c r="F62" s="7"/>
      <c r="G62" s="7"/>
    </row>
    <row r="63" spans="1:7" ht="19.5" customHeight="1" x14ac:dyDescent="0.2">
      <c r="A63" s="9" t="s">
        <v>16</v>
      </c>
      <c r="B63" s="9"/>
    </row>
    <row r="64" spans="1:7" ht="24.75" customHeight="1" x14ac:dyDescent="0.2">
      <c r="A64" s="62" t="s">
        <v>44</v>
      </c>
      <c r="B64" s="74"/>
      <c r="C64" s="74"/>
      <c r="D64" s="74"/>
      <c r="E64" s="74"/>
      <c r="F64" s="74"/>
      <c r="G64" s="74"/>
    </row>
    <row r="65" spans="1:6" x14ac:dyDescent="0.2">
      <c r="A65" s="12"/>
    </row>
    <row r="66" spans="1:6" x14ac:dyDescent="0.2">
      <c r="A66" s="2"/>
      <c r="B66" s="37"/>
      <c r="C66" s="1" t="s">
        <v>17</v>
      </c>
    </row>
    <row r="67" spans="1:6" ht="16.5" customHeight="1" x14ac:dyDescent="0.2">
      <c r="A67" s="37"/>
      <c r="B67" s="5" t="s">
        <v>18</v>
      </c>
      <c r="C67" s="13"/>
    </row>
    <row r="68" spans="1:6" ht="17.25" customHeight="1" x14ac:dyDescent="0.2">
      <c r="A68" s="3"/>
      <c r="B68" s="20"/>
      <c r="C68" s="21"/>
    </row>
    <row r="69" spans="1:6" ht="19.5" customHeight="1" x14ac:dyDescent="0.2">
      <c r="A69" s="3"/>
      <c r="B69" s="20"/>
      <c r="C69" s="22"/>
    </row>
    <row r="70" spans="1:6" ht="18" customHeight="1" x14ac:dyDescent="0.2">
      <c r="A70" s="3"/>
      <c r="B70" s="20"/>
      <c r="C70" s="22"/>
    </row>
    <row r="71" spans="1:6" ht="21" customHeight="1" x14ac:dyDescent="0.2">
      <c r="A71" s="37"/>
      <c r="B71" s="14" t="s">
        <v>19</v>
      </c>
      <c r="C71" s="23">
        <f>SUM(C68:C70)</f>
        <v>0</v>
      </c>
    </row>
    <row r="72" spans="1:6" ht="2.25" customHeight="1" x14ac:dyDescent="0.2">
      <c r="A72" s="5"/>
      <c r="B72" s="15"/>
      <c r="C72" s="24"/>
    </row>
    <row r="73" spans="1:6" ht="22.5" customHeight="1" x14ac:dyDescent="0.2">
      <c r="A73" s="5"/>
      <c r="B73" s="16" t="s">
        <v>20</v>
      </c>
      <c r="C73" s="24">
        <f>SUM(F60)</f>
        <v>0</v>
      </c>
    </row>
    <row r="74" spans="1:6" ht="20.25" customHeight="1" x14ac:dyDescent="0.2">
      <c r="A74" s="17"/>
      <c r="B74" s="17" t="s">
        <v>34</v>
      </c>
      <c r="C74" s="24">
        <f>SUM(E60)</f>
        <v>0</v>
      </c>
    </row>
    <row r="75" spans="1:6" ht="20.25" customHeight="1" x14ac:dyDescent="0.2">
      <c r="A75" s="37"/>
      <c r="B75" s="17" t="s">
        <v>21</v>
      </c>
      <c r="C75" s="24">
        <f>SUM(G60)</f>
        <v>200000</v>
      </c>
    </row>
    <row r="76" spans="1:6" x14ac:dyDescent="0.2">
      <c r="A76" s="5"/>
      <c r="B76" s="4"/>
      <c r="C76" s="24"/>
    </row>
    <row r="77" spans="1:6" ht="20.25" customHeight="1" x14ac:dyDescent="0.2">
      <c r="A77" s="37"/>
      <c r="B77" s="14" t="s">
        <v>22</v>
      </c>
      <c r="C77" s="23">
        <f>SUM(C73:C75)</f>
        <v>200000</v>
      </c>
    </row>
    <row r="79" spans="1:6" ht="19.5" customHeight="1" x14ac:dyDescent="0.2">
      <c r="A79" s="9" t="s">
        <v>35</v>
      </c>
    </row>
    <row r="80" spans="1:6" ht="30.75" customHeight="1" x14ac:dyDescent="0.2">
      <c r="A80" s="63" t="s">
        <v>23</v>
      </c>
      <c r="B80" s="64"/>
      <c r="C80" s="1" t="s">
        <v>24</v>
      </c>
      <c r="D80" s="1" t="s">
        <v>25</v>
      </c>
      <c r="E80" s="18"/>
      <c r="F80" s="18"/>
    </row>
    <row r="81" spans="1:4" ht="18.75" customHeight="1" x14ac:dyDescent="0.2">
      <c r="A81" s="25" t="s">
        <v>36</v>
      </c>
      <c r="B81" s="3"/>
      <c r="C81" s="8"/>
      <c r="D81" s="26"/>
    </row>
    <row r="82" spans="1:4" ht="18.75" customHeight="1" x14ac:dyDescent="0.2">
      <c r="A82" s="25" t="s">
        <v>37</v>
      </c>
      <c r="B82" s="3"/>
      <c r="C82" s="8"/>
      <c r="D82" s="26"/>
    </row>
    <row r="83" spans="1:4" ht="18.75" customHeight="1" x14ac:dyDescent="0.2">
      <c r="A83" s="25" t="s">
        <v>38</v>
      </c>
      <c r="B83" s="3"/>
      <c r="C83" s="8"/>
      <c r="D83" s="26"/>
    </row>
    <row r="84" spans="1:4" ht="18.75" customHeight="1" x14ac:dyDescent="0.2">
      <c r="A84" s="25" t="s">
        <v>39</v>
      </c>
      <c r="B84" s="3"/>
      <c r="C84" s="8"/>
      <c r="D84" s="26"/>
    </row>
    <row r="85" spans="1:4" ht="18.75" customHeight="1" x14ac:dyDescent="0.2">
      <c r="A85" s="25" t="s">
        <v>40</v>
      </c>
      <c r="B85" s="3"/>
      <c r="C85" s="8"/>
      <c r="D85" s="26"/>
    </row>
    <row r="86" spans="1:4" ht="18.75" customHeight="1" x14ac:dyDescent="0.2">
      <c r="A86" s="25" t="s">
        <v>41</v>
      </c>
      <c r="B86" s="3"/>
      <c r="C86" s="8"/>
      <c r="D86" s="26"/>
    </row>
    <row r="87" spans="1:4" ht="18.75" customHeight="1" x14ac:dyDescent="0.2">
      <c r="A87" s="25" t="s">
        <v>42</v>
      </c>
      <c r="B87" s="3"/>
      <c r="C87" s="8"/>
      <c r="D87" s="26"/>
    </row>
    <row r="88" spans="1:4" ht="18.75" customHeight="1" x14ac:dyDescent="0.2">
      <c r="A88" s="25" t="s">
        <v>43</v>
      </c>
      <c r="B88" s="3"/>
      <c r="C88" s="8"/>
      <c r="D88" s="26"/>
    </row>
  </sheetData>
  <sheetProtection password="CE28" sheet="1" objects="1" scenarios="1" formatColumns="0" formatRows="0" insertColumns="0" insertRows="0" selectLockedCells="1"/>
  <mergeCells count="18">
    <mergeCell ref="A80:B80"/>
    <mergeCell ref="A11:B11"/>
    <mergeCell ref="A22:B22"/>
    <mergeCell ref="A23:G23"/>
    <mergeCell ref="A39:B39"/>
    <mergeCell ref="A40:G40"/>
    <mergeCell ref="A50:B50"/>
    <mergeCell ref="A52:G52"/>
    <mergeCell ref="A58:B58"/>
    <mergeCell ref="A59:B59"/>
    <mergeCell ref="A60:B60"/>
    <mergeCell ref="A64:G64"/>
    <mergeCell ref="A8:G8"/>
    <mergeCell ref="A1:B1"/>
    <mergeCell ref="A2:B2"/>
    <mergeCell ref="A5:G5"/>
    <mergeCell ref="A6:G6"/>
    <mergeCell ref="A7:G7"/>
  </mergeCells>
  <pageMargins left="0.78740157480314965" right="0.31496062992125984" top="0.43307086614173229" bottom="0.47244094488188981" header="0" footer="0.23622047244094491"/>
  <pageSetup paperSize="9" scale="92" fitToHeight="3" orientation="landscape" r:id="rId1"/>
  <headerFooter alignWithMargins="0">
    <oddHeader xml:space="preserve">&amp;C&amp;"Arial,Kursiv"Stiftung "Erinnerung, Verantwortung und Zukunft"
</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Kosten des Vorhabens </vt:lpstr>
      <vt:lpstr>'Kosten des Vorhabens '!Print_Area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Carmen Tanasie</cp:lastModifiedBy>
  <cp:lastPrinted>2022-11-01T10:17:02Z</cp:lastPrinted>
  <dcterms:created xsi:type="dcterms:W3CDTF">1996-10-17T05:27:31Z</dcterms:created>
  <dcterms:modified xsi:type="dcterms:W3CDTF">2023-02-27T13:18:41Z</dcterms:modified>
</cp:coreProperties>
</file>